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A13" i="1" l="1"/>
  <c r="AZ13" i="1"/>
  <c r="AX13" i="1"/>
  <c r="AW13" i="1"/>
  <c r="AU13" i="1"/>
  <c r="AT13" i="1"/>
  <c r="AR13" i="1"/>
  <c r="AQ13" i="1"/>
  <c r="BG12" i="1"/>
  <c r="BF12" i="1"/>
  <c r="BD12" i="1"/>
  <c r="BC12" i="1"/>
  <c r="BA12" i="1"/>
  <c r="AW12" i="1"/>
  <c r="AU12" i="1"/>
  <c r="AT12" i="1"/>
  <c r="AZ12" i="1" s="1"/>
  <c r="AR12" i="1"/>
  <c r="AX12" i="1" s="1"/>
  <c r="AQ12" i="1"/>
  <c r="BG11" i="1"/>
  <c r="BF11" i="1"/>
  <c r="BD11" i="1"/>
  <c r="BC11" i="1"/>
  <c r="AZ11" i="1"/>
  <c r="AX11" i="1"/>
  <c r="AU11" i="1"/>
  <c r="BA11" i="1" s="1"/>
  <c r="AT11" i="1"/>
  <c r="AR11" i="1"/>
  <c r="AQ11" i="1"/>
  <c r="AW11" i="1" s="1"/>
  <c r="AK11" i="1"/>
  <c r="AY13" i="1" s="1"/>
  <c r="AF11" i="1"/>
  <c r="AD11" i="1"/>
  <c r="Y11" i="1"/>
  <c r="BE12" i="1" s="1"/>
  <c r="T11" i="1"/>
  <c r="AS12" i="1" s="1"/>
  <c r="AY12" i="1" s="1"/>
  <c r="I11" i="1"/>
  <c r="G11" i="1"/>
  <c r="F11" i="1"/>
  <c r="E11" i="1"/>
  <c r="C11" i="1"/>
  <c r="A11" i="1"/>
  <c r="F2" i="1"/>
  <c r="AS11" i="1" l="1"/>
  <c r="AY11" i="1" s="1"/>
  <c r="BE11" i="1"/>
  <c r="AS13" i="1"/>
</calcChain>
</file>

<file path=xl/sharedStrings.xml><?xml version="1.0" encoding="utf-8"?>
<sst xmlns="http://schemas.openxmlformats.org/spreadsheetml/2006/main" count="132" uniqueCount="92">
  <si>
    <t xml:space="preserve">Сведения о диспансеризации и профосмотрах  взрослого населения </t>
  </si>
  <si>
    <t>по состоянию на</t>
  </si>
  <si>
    <t>ГБУЗ "Нехаевская ЦРБ"</t>
  </si>
  <si>
    <t>Название учреждения</t>
  </si>
  <si>
    <r>
      <t xml:space="preserve">Число граждан, подлежащих  диспансеризации  </t>
    </r>
    <r>
      <rPr>
        <b/>
        <sz val="14"/>
        <color indexed="10"/>
        <rFont val="Times New Roman"/>
        <family val="1"/>
        <charset val="204"/>
      </rPr>
      <t>(ПЛАН)</t>
    </r>
  </si>
  <si>
    <r>
      <t xml:space="preserve">Число граждан, прошедших 1 этап диспансеризации </t>
    </r>
    <r>
      <rPr>
        <b/>
        <sz val="14"/>
        <color indexed="10"/>
        <rFont val="Times New Roman"/>
        <family val="1"/>
        <charset val="204"/>
      </rPr>
      <t xml:space="preserve"> (ФАКТ)</t>
    </r>
  </si>
  <si>
    <t>Распределение граждан, прошедших 1 этап диспансеризации, по группам состояния здоровья             ВСЕГО</t>
  </si>
  <si>
    <r>
      <t xml:space="preserve">Распределение граждан, прошедших 1 этап диспансеризации, по группам состояния здоровья </t>
    </r>
    <r>
      <rPr>
        <b/>
        <sz val="14"/>
        <color rgb="FFFF0000"/>
        <rFont val="Times New Roman"/>
        <family val="1"/>
        <charset val="204"/>
      </rPr>
      <t>лиц старше трудоспособного возраста</t>
    </r>
  </si>
  <si>
    <t xml:space="preserve">Число граждан, направлен. на 2 этап </t>
  </si>
  <si>
    <t>из них завершили 2 этап</t>
  </si>
  <si>
    <r>
      <t>Чилсо граждан подлежащих профосмотрам</t>
    </r>
    <r>
      <rPr>
        <b/>
        <sz val="14"/>
        <color rgb="FFFF0000"/>
        <rFont val="Times New Roman"/>
        <family val="1"/>
        <charset val="204"/>
      </rPr>
      <t xml:space="preserve"> (ПЛАН)</t>
    </r>
  </si>
  <si>
    <r>
      <t xml:space="preserve">Число граждан, осмотренных на профилактическом медицинском осмотре                                                                             </t>
    </r>
    <r>
      <rPr>
        <b/>
        <sz val="14"/>
        <color indexed="10"/>
        <rFont val="Times New Roman"/>
        <family val="1"/>
        <charset val="204"/>
      </rPr>
      <t xml:space="preserve"> (ФАКТ)</t>
    </r>
  </si>
  <si>
    <t>Проверка</t>
  </si>
  <si>
    <r>
      <t xml:space="preserve">ВСЕГО                                         </t>
    </r>
    <r>
      <rPr>
        <sz val="14"/>
        <color indexed="8"/>
        <rFont val="Times New Roman"/>
        <family val="1"/>
        <charset val="204"/>
      </rPr>
      <t xml:space="preserve"> (план) </t>
    </r>
  </si>
  <si>
    <r>
      <rPr>
        <sz val="14"/>
        <color indexed="8"/>
        <rFont val="Times New Roman"/>
        <family val="1"/>
        <charset val="204"/>
      </rPr>
      <t xml:space="preserve">из них  сельские жители          </t>
    </r>
    <r>
      <rPr>
        <sz val="14"/>
        <color indexed="10"/>
        <rFont val="Times New Roman"/>
        <family val="1"/>
        <charset val="204"/>
      </rPr>
      <t>(из гр.1)</t>
    </r>
  </si>
  <si>
    <r>
      <rPr>
        <b/>
        <sz val="14"/>
        <color indexed="8"/>
        <rFont val="Times New Roman"/>
        <family val="1"/>
        <charset val="204"/>
      </rPr>
      <t>в т.ч. лица старше трудоспособ. возраста              (56 лет и старше у  женщин и старше 61 года у мужчин)</t>
    </r>
    <r>
      <rPr>
        <sz val="14"/>
        <color indexed="10"/>
        <rFont val="Times New Roman"/>
        <family val="1"/>
        <charset val="204"/>
      </rPr>
      <t xml:space="preserve">    (из гр.1)</t>
    </r>
  </si>
  <si>
    <r>
      <rPr>
        <sz val="14"/>
        <color indexed="8"/>
        <rFont val="Times New Roman"/>
        <family val="1"/>
        <charset val="204"/>
      </rPr>
      <t xml:space="preserve">из них  сельские жители          </t>
    </r>
    <r>
      <rPr>
        <sz val="14"/>
        <color indexed="10"/>
        <rFont val="Times New Roman"/>
        <family val="1"/>
        <charset val="204"/>
      </rPr>
      <t>(из гр.2)</t>
    </r>
  </si>
  <si>
    <t xml:space="preserve">Граждане 65 лет  </t>
  </si>
  <si>
    <t xml:space="preserve">Граждане 66 лет  и старше </t>
  </si>
  <si>
    <t>ВСЕГО</t>
  </si>
  <si>
    <r>
      <rPr>
        <sz val="14"/>
        <color indexed="8"/>
        <rFont val="Times New Roman"/>
        <family val="1"/>
        <charset val="204"/>
      </rPr>
      <t xml:space="preserve">из них сельские жители                </t>
    </r>
    <r>
      <rPr>
        <sz val="14"/>
        <color indexed="10"/>
        <rFont val="Times New Roman"/>
        <family val="1"/>
        <charset val="204"/>
      </rPr>
      <t>(из гр.5)</t>
    </r>
  </si>
  <si>
    <r>
      <rPr>
        <b/>
        <sz val="14"/>
        <color indexed="8"/>
        <rFont val="Times New Roman"/>
        <family val="1"/>
        <charset val="204"/>
      </rPr>
      <t xml:space="preserve">в т.ч. лица старше трудоспособ. возраста  </t>
    </r>
    <r>
      <rPr>
        <sz val="14"/>
        <color indexed="8"/>
        <rFont val="Times New Roman"/>
        <family val="1"/>
        <charset val="204"/>
      </rPr>
      <t xml:space="preserve">            (56 лет и старше у  женщин и старше 61 года у мужчин)        </t>
    </r>
    <r>
      <rPr>
        <sz val="14"/>
        <color indexed="10"/>
        <rFont val="Times New Roman"/>
        <family val="1"/>
        <charset val="204"/>
      </rPr>
      <t xml:space="preserve"> (из гр.5)</t>
    </r>
  </si>
  <si>
    <r>
      <rPr>
        <sz val="14"/>
        <color indexed="8"/>
        <rFont val="Times New Roman"/>
        <family val="1"/>
        <charset val="204"/>
      </rPr>
      <t xml:space="preserve">из них сельские жители     </t>
    </r>
    <r>
      <rPr>
        <sz val="14"/>
        <color indexed="10"/>
        <rFont val="Times New Roman"/>
        <family val="1"/>
        <charset val="204"/>
      </rPr>
      <t>(из гр.6)</t>
    </r>
  </si>
  <si>
    <r>
      <t xml:space="preserve"> лица старше 65 лет, доставл. транспортом учреждения соцзащиты </t>
    </r>
    <r>
      <rPr>
        <sz val="14"/>
        <color rgb="FFFF0000"/>
        <rFont val="Times New Roman"/>
        <family val="1"/>
        <charset val="204"/>
      </rPr>
      <t>(из гр.6)</t>
    </r>
    <r>
      <rPr>
        <sz val="14"/>
        <color indexed="8"/>
        <rFont val="Times New Roman"/>
        <family val="1"/>
        <charset val="204"/>
      </rPr>
      <t xml:space="preserve"> </t>
    </r>
  </si>
  <si>
    <t>доставлено маломобильных граждан старше 60 лет из удаленных пунктов, перенесших тяжелое и ср.тяжелое течение Covid, для проведения диспансеризации</t>
  </si>
  <si>
    <t>из графы 5</t>
  </si>
  <si>
    <t>I группа</t>
  </si>
  <si>
    <t xml:space="preserve">II группа </t>
  </si>
  <si>
    <t xml:space="preserve">III группа </t>
  </si>
  <si>
    <t>из графы 14:</t>
  </si>
  <si>
    <t>из графы 17:</t>
  </si>
  <si>
    <r>
      <rPr>
        <b/>
        <sz val="14"/>
        <color indexed="8"/>
        <rFont val="Times New Roman"/>
        <family val="1"/>
        <charset val="204"/>
      </rPr>
      <t xml:space="preserve">из них сельские жители              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(из гр.19)</t>
    </r>
  </si>
  <si>
    <t>с применением мобильных бригад</t>
  </si>
  <si>
    <r>
      <rPr>
        <b/>
        <sz val="14"/>
        <color indexed="8"/>
        <rFont val="Times New Roman"/>
        <family val="1"/>
        <charset val="204"/>
      </rPr>
      <t xml:space="preserve">из них сельские жители              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(из гр.20)</t>
    </r>
  </si>
  <si>
    <r>
      <t xml:space="preserve">распределение по группам здоровья  </t>
    </r>
    <r>
      <rPr>
        <b/>
        <sz val="14"/>
        <color indexed="10"/>
        <rFont val="Times New Roman"/>
        <family val="1"/>
        <charset val="204"/>
      </rPr>
      <t xml:space="preserve"> (из гр.20)  </t>
    </r>
    <r>
      <rPr>
        <b/>
        <sz val="14"/>
        <rFont val="Times New Roman"/>
        <family val="1"/>
        <charset val="204"/>
      </rPr>
      <t xml:space="preserve">      </t>
    </r>
  </si>
  <si>
    <r>
      <t>инвалиды, участники ВОВ</t>
    </r>
    <r>
      <rPr>
        <sz val="14"/>
        <rFont val="Times New Roman"/>
        <family val="1"/>
        <charset val="204"/>
      </rPr>
      <t xml:space="preserve"> и лица приравн. к ним</t>
    </r>
    <r>
      <rPr>
        <sz val="14"/>
        <color indexed="10"/>
        <rFont val="Times New Roman"/>
        <family val="1"/>
        <charset val="204"/>
      </rPr>
      <t xml:space="preserve">*               </t>
    </r>
  </si>
  <si>
    <r>
      <t xml:space="preserve">  инвалиды по общему заболеванию</t>
    </r>
    <r>
      <rPr>
        <sz val="14"/>
        <color indexed="10"/>
        <rFont val="Times New Roman"/>
        <family val="1"/>
        <charset val="204"/>
      </rPr>
      <t xml:space="preserve">*          </t>
    </r>
  </si>
  <si>
    <t xml:space="preserve">с применением мобильных медиц. комплексов и мобильных бригад для диспансер.           </t>
  </si>
  <si>
    <r>
      <t xml:space="preserve">III </t>
    </r>
    <r>
      <rPr>
        <b/>
        <sz val="14"/>
        <color indexed="10"/>
        <rFont val="Times New Roman"/>
        <family val="1"/>
        <charset val="204"/>
      </rPr>
      <t>a</t>
    </r>
    <r>
      <rPr>
        <b/>
        <sz val="14"/>
        <color indexed="8"/>
        <rFont val="Times New Roman"/>
        <family val="1"/>
        <charset val="204"/>
      </rPr>
      <t xml:space="preserve"> группа </t>
    </r>
  </si>
  <si>
    <r>
      <t xml:space="preserve">III </t>
    </r>
    <r>
      <rPr>
        <b/>
        <sz val="14"/>
        <color indexed="10"/>
        <rFont val="Times New Roman"/>
        <family val="1"/>
        <charset val="204"/>
      </rPr>
      <t>б</t>
    </r>
    <r>
      <rPr>
        <b/>
        <sz val="14"/>
        <color indexed="8"/>
        <rFont val="Times New Roman"/>
        <family val="1"/>
        <charset val="204"/>
      </rPr>
      <t xml:space="preserve"> группа</t>
    </r>
  </si>
  <si>
    <r>
      <t xml:space="preserve">III </t>
    </r>
    <r>
      <rPr>
        <b/>
        <sz val="14"/>
        <color indexed="10"/>
        <rFont val="Times New Roman"/>
        <family val="1"/>
        <charset val="204"/>
      </rPr>
      <t xml:space="preserve">а </t>
    </r>
    <r>
      <rPr>
        <b/>
        <sz val="14"/>
        <color indexed="8"/>
        <rFont val="Times New Roman"/>
        <family val="1"/>
        <charset val="204"/>
      </rPr>
      <t xml:space="preserve">группа </t>
    </r>
  </si>
  <si>
    <r>
      <t>III</t>
    </r>
    <r>
      <rPr>
        <b/>
        <sz val="14"/>
        <color indexed="10"/>
        <rFont val="Times New Roman"/>
        <family val="1"/>
        <charset val="204"/>
      </rPr>
      <t xml:space="preserve"> б</t>
    </r>
    <r>
      <rPr>
        <b/>
        <sz val="14"/>
        <color indexed="8"/>
        <rFont val="Times New Roman"/>
        <family val="1"/>
        <charset val="204"/>
      </rPr>
      <t xml:space="preserve"> группа </t>
    </r>
  </si>
  <si>
    <t>1.1</t>
  </si>
  <si>
    <t>2.1</t>
  </si>
  <si>
    <t>5.1</t>
  </si>
  <si>
    <t>6.1</t>
  </si>
  <si>
    <t>6.2</t>
  </si>
  <si>
    <t>6.2.1</t>
  </si>
  <si>
    <t>7</t>
  </si>
  <si>
    <t>8</t>
  </si>
  <si>
    <t>10</t>
  </si>
  <si>
    <t>11</t>
  </si>
  <si>
    <t>13</t>
  </si>
  <si>
    <t>14</t>
  </si>
  <si>
    <t>14.1</t>
  </si>
  <si>
    <t>14.2</t>
  </si>
  <si>
    <t>15</t>
  </si>
  <si>
    <t>17.1</t>
  </si>
  <si>
    <t>17.2</t>
  </si>
  <si>
    <t>18</t>
  </si>
  <si>
    <t>18.1</t>
  </si>
  <si>
    <t>19</t>
  </si>
  <si>
    <t>19.1</t>
  </si>
  <si>
    <t>20.0</t>
  </si>
  <si>
    <t>20.1</t>
  </si>
  <si>
    <t>23</t>
  </si>
  <si>
    <t>23.1</t>
  </si>
  <si>
    <t>23.2</t>
  </si>
  <si>
    <t>по группам здоровья всего</t>
  </si>
  <si>
    <t>по группам здоровья трудоспособного возраста</t>
  </si>
  <si>
    <t>старше трудоспособного</t>
  </si>
  <si>
    <t>ОК</t>
  </si>
  <si>
    <t>гр. 1.1. меньше либо равна гр.1</t>
  </si>
  <si>
    <t>гр. 2.1. меньше либо равна гр.2</t>
  </si>
  <si>
    <t>Ф.И.О. главного врача</t>
  </si>
  <si>
    <t>Тридубова Надежда Александровна</t>
  </si>
  <si>
    <t>гр. 6.1. меньше либо равна гр.6</t>
  </si>
  <si>
    <t>Ф.И.О. исполнителя</t>
  </si>
  <si>
    <t>Беспалов Владислав Владимирович</t>
  </si>
  <si>
    <t>гр. 6.2. меньше либо равна гр.6</t>
  </si>
  <si>
    <t>телефон исполнителя</t>
  </si>
  <si>
    <t>89047542538</t>
  </si>
  <si>
    <t>гр. 14.1. меньше либо равна гр.14</t>
  </si>
  <si>
    <t>гр. 14.2. меньше либо равна гр.14</t>
  </si>
  <si>
    <t>гр. 17.1. меньше либо равна гр.17</t>
  </si>
  <si>
    <t>гр. 17.2. меньше либо равна гр.17</t>
  </si>
  <si>
    <t>гр. 18.1. меньше либо равна гр.18</t>
  </si>
  <si>
    <t>гр. 19.1. меньше либо равна гр.19</t>
  </si>
  <si>
    <t>гр. 20.1. меньше либо равна гр.20</t>
  </si>
  <si>
    <t>гр. 6. меньше либо равна гр.5</t>
  </si>
  <si>
    <t>гр. 7. меньше либо равна гр.6</t>
  </si>
  <si>
    <t>гр. 8. меньше либо равна гр.6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</si>
</sst>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BE7F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5" fillId="0" borderId="0" xfId="0" applyFont="1" applyAlignment="1" applyProtection="1">
      <alignment horizontal="right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3" fillId="0" borderId="0" xfId="0" applyFont="1" applyAlignment="1" applyProtection="1">
      <alignment wrapText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Protection="1"/>
    <xf numFmtId="0" fontId="7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top" wrapText="1"/>
    </xf>
    <xf numFmtId="0" fontId="9" fillId="5" borderId="8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 applyProtection="1">
      <alignment horizontal="center" vertical="top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 wrapText="1"/>
    </xf>
    <xf numFmtId="0" fontId="9" fillId="6" borderId="8" xfId="0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7" borderId="11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9" fillId="9" borderId="6" xfId="0" applyFont="1" applyFill="1" applyBorder="1" applyAlignment="1" applyProtection="1">
      <alignment horizontal="center" vertical="center" wrapText="1"/>
    </xf>
    <xf numFmtId="0" fontId="5" fillId="7" borderId="12" xfId="0" applyFont="1" applyFill="1" applyBorder="1" applyAlignment="1" applyProtection="1">
      <alignment horizontal="center" vertical="center" wrapText="1"/>
    </xf>
    <xf numFmtId="0" fontId="5" fillId="7" borderId="13" xfId="0" applyFont="1" applyFill="1" applyBorder="1" applyAlignment="1" applyProtection="1">
      <alignment horizontal="center" vertical="center" wrapText="1"/>
    </xf>
    <xf numFmtId="0" fontId="5" fillId="7" borderId="14" xfId="0" applyFont="1" applyFill="1" applyBorder="1" applyAlignment="1" applyProtection="1">
      <alignment horizontal="center" vertical="center" wrapText="1"/>
    </xf>
    <xf numFmtId="0" fontId="12" fillId="8" borderId="15" xfId="0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top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13" fillId="5" borderId="10" xfId="0" applyFont="1" applyFill="1" applyBorder="1" applyAlignment="1" applyProtection="1">
      <alignment horizontal="center" vertical="top" wrapText="1"/>
    </xf>
    <xf numFmtId="0" fontId="0" fillId="0" borderId="18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 applyProtection="1">
      <alignment horizontal="center" vertical="top" wrapText="1"/>
    </xf>
    <xf numFmtId="0" fontId="9" fillId="5" borderId="8" xfId="0" applyFont="1" applyFill="1" applyBorder="1" applyAlignment="1" applyProtection="1">
      <alignment horizontal="center" vertical="center" wrapText="1"/>
    </xf>
    <xf numFmtId="0" fontId="9" fillId="6" borderId="16" xfId="0" applyFont="1" applyFill="1" applyBorder="1" applyAlignment="1" applyProtection="1">
      <alignment horizontal="center" vertical="center" wrapText="1"/>
    </xf>
    <xf numFmtId="0" fontId="9" fillId="6" borderId="8" xfId="0" applyFont="1" applyFill="1" applyBorder="1" applyAlignment="1" applyProtection="1">
      <alignment horizontal="center" vertical="center" wrapText="1"/>
    </xf>
    <xf numFmtId="0" fontId="9" fillId="5" borderId="18" xfId="0" applyFont="1" applyFill="1" applyBorder="1" applyAlignment="1" applyProtection="1">
      <alignment horizontal="center" vertical="center" wrapText="1"/>
    </xf>
    <xf numFmtId="0" fontId="9" fillId="7" borderId="19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9" fillId="9" borderId="18" xfId="0" applyFont="1" applyFill="1" applyBorder="1" applyAlignment="1" applyProtection="1">
      <alignment horizontal="center" vertical="center" wrapText="1"/>
    </xf>
    <xf numFmtId="0" fontId="9" fillId="7" borderId="11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9" fillId="9" borderId="8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0" fontId="18" fillId="5" borderId="3" xfId="0" applyFont="1" applyFill="1" applyBorder="1" applyAlignment="1" applyProtection="1">
      <alignment horizontal="center" vertical="center" wrapText="1"/>
    </xf>
    <xf numFmtId="49" fontId="18" fillId="0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49" fontId="19" fillId="0" borderId="20" xfId="0" applyNumberFormat="1" applyFont="1" applyFill="1" applyBorder="1" applyAlignment="1" applyProtection="1">
      <alignment horizontal="center" vertical="center" wrapText="1"/>
    </xf>
    <xf numFmtId="0" fontId="12" fillId="8" borderId="21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9" fillId="10" borderId="20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9" fillId="5" borderId="20" xfId="0" applyFont="1" applyFill="1" applyBorder="1" applyAlignment="1" applyProtection="1">
      <alignment horizontal="center" vertical="center"/>
    </xf>
    <xf numFmtId="1" fontId="14" fillId="0" borderId="20" xfId="0" applyNumberFormat="1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6" borderId="20" xfId="0" applyFont="1" applyFill="1" applyBorder="1" applyAlignment="1" applyProtection="1">
      <alignment horizontal="center" vertical="center"/>
    </xf>
    <xf numFmtId="0" fontId="9" fillId="7" borderId="20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 applyProtection="1">
      <alignment horizontal="center" vertical="center" wrapText="1"/>
      <protection hidden="1"/>
    </xf>
    <xf numFmtId="0" fontId="20" fillId="12" borderId="0" xfId="0" applyFont="1" applyFill="1" applyAlignment="1">
      <alignment wrapText="1"/>
    </xf>
    <xf numFmtId="0" fontId="21" fillId="0" borderId="0" xfId="0" applyFont="1"/>
    <xf numFmtId="0" fontId="22" fillId="0" borderId="22" xfId="0" applyFont="1" applyBorder="1" applyAlignment="1" applyProtection="1">
      <alignment horizontal="left" wrapText="1"/>
    </xf>
    <xf numFmtId="0" fontId="22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23" fillId="0" borderId="1" xfId="0" applyFont="1" applyBorder="1" applyAlignment="1" applyProtection="1">
      <alignment horizontal="right"/>
    </xf>
    <xf numFmtId="0" fontId="23" fillId="13" borderId="23" xfId="0" applyFont="1" applyFill="1" applyBorder="1" applyAlignment="1" applyProtection="1">
      <alignment horizontal="center" wrapText="1"/>
      <protection hidden="1"/>
    </xf>
    <xf numFmtId="0" fontId="23" fillId="13" borderId="24" xfId="0" applyFont="1" applyFill="1" applyBorder="1" applyAlignment="1" applyProtection="1">
      <alignment horizontal="center" wrapText="1"/>
      <protection hidden="1"/>
    </xf>
    <xf numFmtId="0" fontId="23" fillId="13" borderId="25" xfId="0" applyFont="1" applyFill="1" applyBorder="1" applyAlignment="1" applyProtection="1">
      <alignment horizontal="center" wrapText="1"/>
      <protection hidden="1"/>
    </xf>
    <xf numFmtId="0" fontId="23" fillId="0" borderId="0" xfId="0" applyFont="1" applyFill="1" applyBorder="1" applyAlignment="1" applyProtection="1">
      <protection locked="0"/>
    </xf>
    <xf numFmtId="0" fontId="3" fillId="0" borderId="0" xfId="0" applyFont="1" applyFill="1" applyBorder="1" applyProtection="1"/>
    <xf numFmtId="0" fontId="24" fillId="0" borderId="0" xfId="0" applyFont="1" applyFill="1" applyBorder="1" applyProtection="1"/>
    <xf numFmtId="0" fontId="0" fillId="0" borderId="0" xfId="0" applyFill="1" applyBorder="1"/>
    <xf numFmtId="0" fontId="3" fillId="0" borderId="0" xfId="0" applyFont="1" applyFill="1" applyProtection="1"/>
    <xf numFmtId="0" fontId="3" fillId="0" borderId="0" xfId="0" applyFont="1" applyFill="1" applyBorder="1" applyAlignment="1" applyProtection="1">
      <protection locked="0"/>
    </xf>
    <xf numFmtId="0" fontId="24" fillId="0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28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6_&#1043;&#1041;&#1059;&#1047;%20&#1053;&#1077;&#1093;&#1072;&#1077;&#1074;&#1089;&#1082;&#1072;&#1103;%20&#1062;&#1056;&#104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1000, 1001"/>
      <sheetName val="2000"/>
      <sheetName val="2001, 3000"/>
      <sheetName val="3001, 3002, 3003"/>
      <sheetName val="4000,4001"/>
      <sheetName val="5000 и 5001 ДВН"/>
      <sheetName val="5000 и 5001 ПО"/>
      <sheetName val="5000 и 5001 свод"/>
      <sheetName val="6000-6010"/>
      <sheetName val="5000, 5001"/>
      <sheetName val="Список МО"/>
      <sheetName val="Проверочный лист"/>
      <sheetName val="ДВН и профосмотр_общая "/>
      <sheetName val="ДВН-124н"/>
      <sheetName val="профосмотры 124н"/>
      <sheetName val="Нацпроект_ДВН_ПО _Ф.12"/>
      <sheetName val="период. и предвар. осмотры"/>
      <sheetName val="Таб 2510 ф.№30"/>
      <sheetName val="таб. 2516 ф. 30"/>
      <sheetName val="Старше труд._период и предвар."/>
      <sheetName val="Включите макросы"/>
    </sheetNames>
    <sheetDataSet>
      <sheetData sheetId="0">
        <row r="11">
          <cell r="H11">
            <v>44924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ГУЗ "Поликлиника № 4"</v>
          </cell>
          <cell r="C2">
            <v>21329</v>
          </cell>
          <cell r="D2">
            <v>10230</v>
          </cell>
          <cell r="E2">
            <v>433</v>
          </cell>
          <cell r="F2">
            <v>6327</v>
          </cell>
          <cell r="G2">
            <v>8232</v>
          </cell>
        </row>
        <row r="3">
          <cell r="B3" t="str">
            <v>ГУЗ "Клиническая поликлиника № 28"</v>
          </cell>
          <cell r="C3">
            <v>34150</v>
          </cell>
          <cell r="D3">
            <v>16320</v>
          </cell>
          <cell r="E3">
            <v>701</v>
          </cell>
          <cell r="F3">
            <v>10181</v>
          </cell>
          <cell r="G3">
            <v>14682</v>
          </cell>
        </row>
        <row r="4">
          <cell r="B4" t="str">
            <v>ГУЗ "Поликлиника № 30"</v>
          </cell>
          <cell r="C4">
            <v>12757</v>
          </cell>
          <cell r="D4">
            <v>6035</v>
          </cell>
          <cell r="E4">
            <v>255</v>
          </cell>
          <cell r="F4">
            <v>3666</v>
          </cell>
          <cell r="G4">
            <v>5448</v>
          </cell>
        </row>
        <row r="5">
          <cell r="B5" t="str">
            <v>ГУЗ "Поликлиника № 5"</v>
          </cell>
          <cell r="C5">
            <v>22350</v>
          </cell>
          <cell r="D5">
            <v>10764</v>
          </cell>
          <cell r="E5">
            <v>490</v>
          </cell>
          <cell r="F5">
            <v>6603</v>
          </cell>
          <cell r="G5">
            <v>9505</v>
          </cell>
        </row>
        <row r="6">
          <cell r="B6" t="str">
            <v>ГУЗ "Больница № 16"</v>
          </cell>
          <cell r="C6">
            <v>20065</v>
          </cell>
          <cell r="D6">
            <v>9592</v>
          </cell>
          <cell r="E6">
            <v>393</v>
          </cell>
          <cell r="F6">
            <v>6023</v>
          </cell>
          <cell r="G6">
            <v>7786</v>
          </cell>
        </row>
        <row r="7">
          <cell r="B7" t="str">
            <v>ГУЗ "Больница №22"</v>
          </cell>
          <cell r="C7">
            <v>11668</v>
          </cell>
          <cell r="D7">
            <v>5407</v>
          </cell>
          <cell r="E7">
            <v>246</v>
          </cell>
          <cell r="F7">
            <v>3419</v>
          </cell>
          <cell r="G7">
            <v>4476</v>
          </cell>
        </row>
        <row r="8">
          <cell r="B8" t="str">
            <v>ГУЗ "КБСМП № 15"</v>
          </cell>
          <cell r="C8">
            <v>12679</v>
          </cell>
          <cell r="D8">
            <v>6453</v>
          </cell>
          <cell r="E8">
            <v>282</v>
          </cell>
          <cell r="F8">
            <v>4128</v>
          </cell>
          <cell r="G8">
            <v>4100</v>
          </cell>
        </row>
        <row r="9">
          <cell r="B9" t="str">
            <v>ГУЗ "Больница № 24"</v>
          </cell>
        </row>
        <row r="10">
          <cell r="B10" t="str">
            <v xml:space="preserve">ГУЗ "Поликлиника № 2"  </v>
          </cell>
          <cell r="C10">
            <v>40615</v>
          </cell>
          <cell r="D10">
            <v>19882</v>
          </cell>
          <cell r="E10">
            <v>899</v>
          </cell>
          <cell r="F10">
            <v>12422</v>
          </cell>
          <cell r="G10">
            <v>15015</v>
          </cell>
        </row>
        <row r="11">
          <cell r="B11" t="str">
            <v>ГУЗ "КБ СМП № 7"</v>
          </cell>
          <cell r="C11">
            <v>11495</v>
          </cell>
          <cell r="D11">
            <v>5270</v>
          </cell>
          <cell r="E11">
            <v>234</v>
          </cell>
          <cell r="F11">
            <v>3187</v>
          </cell>
          <cell r="G11">
            <v>5174</v>
          </cell>
        </row>
        <row r="12">
          <cell r="B12" t="str">
            <v>ГУЗ "Клиническая больница № 11"</v>
          </cell>
          <cell r="C12">
            <v>12438</v>
          </cell>
          <cell r="D12">
            <v>5785</v>
          </cell>
          <cell r="E12">
            <v>243</v>
          </cell>
          <cell r="F12">
            <v>3486</v>
          </cell>
          <cell r="G12">
            <v>5375</v>
          </cell>
        </row>
        <row r="13">
          <cell r="B13" t="str">
            <v>ГУЗ "Клиническая поликлиника № 1"</v>
          </cell>
          <cell r="C13">
            <v>33351</v>
          </cell>
          <cell r="D13">
            <v>16078</v>
          </cell>
          <cell r="E13">
            <v>767</v>
          </cell>
          <cell r="F13">
            <v>9940</v>
          </cell>
          <cell r="G13">
            <v>12452</v>
          </cell>
        </row>
        <row r="14">
          <cell r="B14" t="str">
            <v>ГАУЗ "Клиническая поликлиника №3"</v>
          </cell>
          <cell r="C14">
            <v>21254</v>
          </cell>
          <cell r="D14">
            <v>10423</v>
          </cell>
          <cell r="E14">
            <v>437</v>
          </cell>
          <cell r="F14">
            <v>6827</v>
          </cell>
          <cell r="G14">
            <v>8617</v>
          </cell>
        </row>
        <row r="15">
          <cell r="B15" t="str">
            <v>ГБУЗ "ГКБ № 1 им. С.З.Фишера"</v>
          </cell>
          <cell r="C15">
            <v>20780</v>
          </cell>
          <cell r="D15">
            <v>9841</v>
          </cell>
          <cell r="E15">
            <v>395</v>
          </cell>
          <cell r="F15">
            <v>6054</v>
          </cell>
          <cell r="G15">
            <v>8248</v>
          </cell>
        </row>
        <row r="16">
          <cell r="B16" t="str">
            <v xml:space="preserve">ГБУЗ "Городская клиническая больница №3" </v>
          </cell>
          <cell r="C16">
            <v>14857</v>
          </cell>
          <cell r="D16">
            <v>7416</v>
          </cell>
          <cell r="E16">
            <v>324</v>
          </cell>
          <cell r="F16">
            <v>4470</v>
          </cell>
          <cell r="G16">
            <v>5247</v>
          </cell>
        </row>
        <row r="17">
          <cell r="B17" t="str">
            <v>ГБУЗ "Городская больница № 2"</v>
          </cell>
          <cell r="C17">
            <v>20823</v>
          </cell>
          <cell r="D17">
            <v>10409</v>
          </cell>
          <cell r="E17">
            <v>461</v>
          </cell>
          <cell r="F17">
            <v>7042</v>
          </cell>
          <cell r="G17">
            <v>7164</v>
          </cell>
        </row>
        <row r="18">
          <cell r="B18" t="str">
            <v>ГБУЗ "Городская поликлиника №5"</v>
          </cell>
          <cell r="C18">
            <v>16770</v>
          </cell>
          <cell r="D18">
            <v>8219</v>
          </cell>
          <cell r="E18">
            <v>527</v>
          </cell>
          <cell r="F18">
            <v>4059</v>
          </cell>
          <cell r="G18">
            <v>7046</v>
          </cell>
        </row>
        <row r="19">
          <cell r="B19" t="str">
            <v>ГБУЗ "Алексеевская ЦРБ"</v>
          </cell>
          <cell r="C19">
            <v>3834</v>
          </cell>
          <cell r="D19">
            <v>1924</v>
          </cell>
          <cell r="E19">
            <v>96</v>
          </cell>
          <cell r="F19">
            <v>1102</v>
          </cell>
          <cell r="G19">
            <v>1319</v>
          </cell>
        </row>
        <row r="20">
          <cell r="B20" t="str">
            <v>ГБУЗ "Быковская ЦРБ"</v>
          </cell>
          <cell r="C20">
            <v>5971</v>
          </cell>
          <cell r="D20">
            <v>2844</v>
          </cell>
          <cell r="E20">
            <v>138</v>
          </cell>
          <cell r="F20">
            <v>1597</v>
          </cell>
          <cell r="G20">
            <v>2433</v>
          </cell>
        </row>
        <row r="21">
          <cell r="B21" t="str">
            <v>ГБУЗ "Городищенская ЦРБ"</v>
          </cell>
          <cell r="C21">
            <v>14537</v>
          </cell>
          <cell r="D21">
            <v>6658</v>
          </cell>
          <cell r="E21">
            <v>374</v>
          </cell>
          <cell r="F21">
            <v>3594</v>
          </cell>
          <cell r="G21">
            <v>6121</v>
          </cell>
        </row>
        <row r="22">
          <cell r="B22" t="str">
            <v>ГБУЗ "Даниловская ЦРБ"</v>
          </cell>
          <cell r="C22">
            <v>3994</v>
          </cell>
          <cell r="D22">
            <v>2076</v>
          </cell>
          <cell r="E22">
            <v>98</v>
          </cell>
          <cell r="F22">
            <v>1211</v>
          </cell>
          <cell r="G22">
            <v>1389</v>
          </cell>
        </row>
        <row r="23">
          <cell r="B23" t="str">
            <v>ГБУЗ "ЦРБ Дубовского муниципального района"</v>
          </cell>
          <cell r="C23">
            <v>6591</v>
          </cell>
          <cell r="D23">
            <v>3287</v>
          </cell>
          <cell r="E23">
            <v>156</v>
          </cell>
          <cell r="F23">
            <v>1944</v>
          </cell>
          <cell r="G23">
            <v>2615</v>
          </cell>
        </row>
        <row r="24">
          <cell r="B24" t="str">
            <v>ГБУЗ Еланская ЦРБ</v>
          </cell>
          <cell r="C24">
            <v>7477</v>
          </cell>
          <cell r="D24">
            <v>3835</v>
          </cell>
          <cell r="E24">
            <v>186</v>
          </cell>
          <cell r="F24">
            <v>2280</v>
          </cell>
          <cell r="G24">
            <v>2617</v>
          </cell>
        </row>
        <row r="25">
          <cell r="B25" t="str">
            <v>ГУЗ "Жирновская ЦРБ"</v>
          </cell>
          <cell r="C25">
            <v>10048</v>
          </cell>
          <cell r="D25">
            <v>5081</v>
          </cell>
          <cell r="E25">
            <v>236</v>
          </cell>
          <cell r="F25">
            <v>3050</v>
          </cell>
          <cell r="G25">
            <v>3706</v>
          </cell>
        </row>
        <row r="26">
          <cell r="B26" t="str">
            <v>ГБУЗ "Иловлинская ЦРБ"</v>
          </cell>
          <cell r="C26">
            <v>7815</v>
          </cell>
          <cell r="D26">
            <v>3809</v>
          </cell>
          <cell r="E26">
            <v>197</v>
          </cell>
          <cell r="F26">
            <v>2185</v>
          </cell>
          <cell r="G26">
            <v>3150</v>
          </cell>
        </row>
        <row r="27">
          <cell r="B27" t="str">
            <v>ГБУЗ "Калачевская ЦРБ"</v>
          </cell>
          <cell r="C27">
            <v>13817</v>
          </cell>
          <cell r="D27">
            <v>6923</v>
          </cell>
          <cell r="E27">
            <v>342</v>
          </cell>
          <cell r="F27">
            <v>4135</v>
          </cell>
          <cell r="G27">
            <v>5667</v>
          </cell>
        </row>
        <row r="28">
          <cell r="B28" t="str">
            <v>ГБУЗ г.Камышина "Городская больница № 1"</v>
          </cell>
          <cell r="C28">
            <v>21013</v>
          </cell>
          <cell r="D28">
            <v>10714</v>
          </cell>
          <cell r="E28">
            <v>497</v>
          </cell>
          <cell r="F28">
            <v>6477</v>
          </cell>
          <cell r="G28">
            <v>7961</v>
          </cell>
        </row>
        <row r="29">
          <cell r="B29" t="str">
            <v>ГБУЗ ЦГБ г.Камышина</v>
          </cell>
          <cell r="C29">
            <v>14048</v>
          </cell>
          <cell r="D29">
            <v>7273</v>
          </cell>
          <cell r="E29">
            <v>284</v>
          </cell>
          <cell r="F29">
            <v>4566</v>
          </cell>
          <cell r="G29">
            <v>4886</v>
          </cell>
        </row>
        <row r="30">
          <cell r="B30" t="str">
            <v>ГБУЗ "Киквидзенская ЦРБ"</v>
          </cell>
          <cell r="C30">
            <v>3806</v>
          </cell>
          <cell r="D30">
            <v>1879</v>
          </cell>
          <cell r="E30">
            <v>87</v>
          </cell>
          <cell r="F30">
            <v>1061</v>
          </cell>
          <cell r="G30">
            <v>1302</v>
          </cell>
        </row>
        <row r="31">
          <cell r="B31" t="str">
            <v>ГБУЗ "ЦРБ Клетского муниципального района"</v>
          </cell>
          <cell r="C31">
            <v>3966</v>
          </cell>
          <cell r="D31">
            <v>1933</v>
          </cell>
          <cell r="E31">
            <v>92</v>
          </cell>
          <cell r="F31">
            <v>1098</v>
          </cell>
          <cell r="G31">
            <v>1523</v>
          </cell>
        </row>
        <row r="32">
          <cell r="B32" t="str">
            <v>ГБУЗ "Котельниковская ЦРБ"</v>
          </cell>
          <cell r="C32">
            <v>8192</v>
          </cell>
          <cell r="D32">
            <v>3833</v>
          </cell>
          <cell r="E32">
            <v>180</v>
          </cell>
          <cell r="F32">
            <v>2206</v>
          </cell>
          <cell r="G32">
            <v>3532</v>
          </cell>
        </row>
        <row r="33">
          <cell r="B33" t="str">
            <v>ГБУЗ ЦРБ Котовского муниципального района</v>
          </cell>
          <cell r="C33">
            <v>8498</v>
          </cell>
          <cell r="D33">
            <v>4338</v>
          </cell>
          <cell r="E33">
            <v>179</v>
          </cell>
          <cell r="F33">
            <v>2600</v>
          </cell>
          <cell r="G33">
            <v>3163</v>
          </cell>
        </row>
        <row r="34">
          <cell r="B34" t="str">
            <v>ГБУЗ "Ленинская ЦРБ"</v>
          </cell>
          <cell r="C34">
            <v>6936</v>
          </cell>
          <cell r="D34">
            <v>3301</v>
          </cell>
          <cell r="E34">
            <v>164</v>
          </cell>
          <cell r="F34">
            <v>1879</v>
          </cell>
          <cell r="G34">
            <v>2742</v>
          </cell>
        </row>
        <row r="35">
          <cell r="B35" t="str">
            <v>ГБУЗ "Михайловская ЦРБ"</v>
          </cell>
          <cell r="C35">
            <v>19484</v>
          </cell>
          <cell r="D35">
            <v>9557</v>
          </cell>
          <cell r="E35">
            <v>471</v>
          </cell>
          <cell r="F35">
            <v>5549</v>
          </cell>
          <cell r="G35">
            <v>7321</v>
          </cell>
        </row>
        <row r="36">
          <cell r="B36" t="str">
            <v>ГБУЗ "Нехаевская ЦРБ"</v>
          </cell>
          <cell r="C36">
            <v>3648</v>
          </cell>
          <cell r="D36">
            <v>1862</v>
          </cell>
          <cell r="E36">
            <v>95</v>
          </cell>
          <cell r="F36">
            <v>1095</v>
          </cell>
          <cell r="G36">
            <v>1266</v>
          </cell>
        </row>
        <row r="37">
          <cell r="B37" t="str">
            <v>ГБУЗ "Николаевская ЦРБ"</v>
          </cell>
          <cell r="C37">
            <v>7569</v>
          </cell>
          <cell r="D37">
            <v>3582</v>
          </cell>
          <cell r="E37">
            <v>158</v>
          </cell>
          <cell r="F37">
            <v>2075</v>
          </cell>
          <cell r="G37">
            <v>2998</v>
          </cell>
        </row>
        <row r="38">
          <cell r="B38" t="str">
            <v>ГБУЗ "Новоаннинская ЦРБ"</v>
          </cell>
          <cell r="C38">
            <v>8599</v>
          </cell>
          <cell r="D38">
            <v>4222</v>
          </cell>
          <cell r="E38">
            <v>189</v>
          </cell>
          <cell r="F38">
            <v>2367</v>
          </cell>
          <cell r="G38">
            <v>3141</v>
          </cell>
        </row>
        <row r="39">
          <cell r="B39" t="str">
            <v>ГБУЗ "Новониколаевская ЦРБ"</v>
          </cell>
          <cell r="C39">
            <v>5686</v>
          </cell>
          <cell r="D39">
            <v>2748</v>
          </cell>
          <cell r="E39">
            <v>141</v>
          </cell>
          <cell r="F39">
            <v>1534</v>
          </cell>
          <cell r="G39">
            <v>2175</v>
          </cell>
        </row>
        <row r="40">
          <cell r="B40" t="str">
            <v>ГБУЗ "Октябрьская ЦРБ"</v>
          </cell>
          <cell r="C40">
            <v>5375</v>
          </cell>
          <cell r="D40">
            <v>2651</v>
          </cell>
          <cell r="E40">
            <v>131</v>
          </cell>
          <cell r="F40">
            <v>1567</v>
          </cell>
          <cell r="G40">
            <v>2095</v>
          </cell>
        </row>
        <row r="41">
          <cell r="B41" t="str">
            <v>ГБУЗ "ЦРБ Ольховского муниципального района"</v>
          </cell>
          <cell r="C41">
            <v>3830</v>
          </cell>
          <cell r="D41">
            <v>1845</v>
          </cell>
          <cell r="E41">
            <v>91</v>
          </cell>
          <cell r="F41">
            <v>1053</v>
          </cell>
          <cell r="G41">
            <v>1523</v>
          </cell>
        </row>
        <row r="42">
          <cell r="B42" t="str">
            <v xml:space="preserve">ГБУЗ "Палласовская ЦРБ"  </v>
          </cell>
          <cell r="C42">
            <v>9431</v>
          </cell>
          <cell r="D42">
            <v>4192</v>
          </cell>
          <cell r="E42">
            <v>199</v>
          </cell>
          <cell r="F42">
            <v>2242</v>
          </cell>
          <cell r="G42">
            <v>4082</v>
          </cell>
        </row>
        <row r="43">
          <cell r="B43" t="str">
            <v>ГБУЗ "Кумылженская ЦРБ"</v>
          </cell>
          <cell r="C43">
            <v>4690</v>
          </cell>
          <cell r="D43">
            <v>2369</v>
          </cell>
          <cell r="E43">
            <v>137</v>
          </cell>
          <cell r="F43">
            <v>1315</v>
          </cell>
          <cell r="G43">
            <v>1697</v>
          </cell>
        </row>
        <row r="44">
          <cell r="B44" t="str">
            <v>ГБУ "ЦРБ Руднянского муниципального района"</v>
          </cell>
          <cell r="C44">
            <v>4012</v>
          </cell>
          <cell r="D44">
            <v>2191</v>
          </cell>
          <cell r="E44">
            <v>95</v>
          </cell>
          <cell r="F44">
            <v>1307</v>
          </cell>
          <cell r="G44">
            <v>1433</v>
          </cell>
        </row>
        <row r="45">
          <cell r="B45" t="str">
            <v>ГБУЗ "Светлоярская ЦРБ"</v>
          </cell>
          <cell r="C45">
            <v>8959</v>
          </cell>
          <cell r="D45">
            <v>4081</v>
          </cell>
          <cell r="E45">
            <v>197</v>
          </cell>
          <cell r="F45">
            <v>2360</v>
          </cell>
          <cell r="G45">
            <v>3857</v>
          </cell>
        </row>
        <row r="46">
          <cell r="B46" t="str">
            <v>ГБУЗ "Серафимовичская ЦРБ"</v>
          </cell>
          <cell r="C46">
            <v>5294</v>
          </cell>
          <cell r="D46">
            <v>2708</v>
          </cell>
          <cell r="E46">
            <v>136</v>
          </cell>
          <cell r="F46">
            <v>1535</v>
          </cell>
          <cell r="G46">
            <v>1827</v>
          </cell>
        </row>
        <row r="47">
          <cell r="B47" t="str">
            <v>ГБУЗ "Среднеахтубинская ЦРБ"</v>
          </cell>
          <cell r="C47">
            <v>13011</v>
          </cell>
          <cell r="D47">
            <v>6210</v>
          </cell>
          <cell r="E47">
            <v>325</v>
          </cell>
          <cell r="F47">
            <v>3589</v>
          </cell>
          <cell r="G47">
            <v>5319</v>
          </cell>
        </row>
        <row r="48">
          <cell r="B48" t="str">
            <v>ГБУЗ "Старополтавская ЦРБ"</v>
          </cell>
          <cell r="C48">
            <v>4593</v>
          </cell>
          <cell r="D48">
            <v>2163</v>
          </cell>
          <cell r="E48">
            <v>104</v>
          </cell>
          <cell r="F48">
            <v>1200</v>
          </cell>
          <cell r="G48">
            <v>1818</v>
          </cell>
        </row>
        <row r="49">
          <cell r="B49" t="str">
            <v>ГБУЗ "ЦРБ Суровикинского муниципального района"</v>
          </cell>
          <cell r="C49">
            <v>8008</v>
          </cell>
          <cell r="D49">
            <v>3943</v>
          </cell>
          <cell r="E49">
            <v>198</v>
          </cell>
          <cell r="F49">
            <v>2230</v>
          </cell>
          <cell r="G49">
            <v>3190</v>
          </cell>
        </row>
        <row r="50">
          <cell r="B50" t="str">
            <v>ГБУЗ Урюпинская ЦРБ</v>
          </cell>
          <cell r="C50">
            <v>16241</v>
          </cell>
          <cell r="D50">
            <v>8306</v>
          </cell>
          <cell r="E50">
            <v>405</v>
          </cell>
          <cell r="F50">
            <v>4920</v>
          </cell>
          <cell r="G50">
            <v>5436</v>
          </cell>
        </row>
        <row r="51">
          <cell r="B51" t="str">
            <v>ГБУЗ "Фроловская ЦРБ"</v>
          </cell>
          <cell r="C51">
            <v>11012</v>
          </cell>
          <cell r="D51">
            <v>5187</v>
          </cell>
          <cell r="E51">
            <v>227</v>
          </cell>
          <cell r="F51">
            <v>3062</v>
          </cell>
          <cell r="G51">
            <v>4514</v>
          </cell>
        </row>
        <row r="52">
          <cell r="B52" t="str">
            <v>ГБУЗ "Чернышковская ЦРБ"</v>
          </cell>
          <cell r="C52">
            <v>3947</v>
          </cell>
          <cell r="D52">
            <v>1908</v>
          </cell>
          <cell r="E52">
            <v>76</v>
          </cell>
          <cell r="F52">
            <v>1089</v>
          </cell>
          <cell r="G52">
            <v>1471</v>
          </cell>
        </row>
        <row r="53">
          <cell r="B53" t="str">
            <v>ЧУЗ КБ РЖД-Медицина</v>
          </cell>
          <cell r="C53">
            <v>8934</v>
          </cell>
          <cell r="D53">
            <v>3958</v>
          </cell>
          <cell r="E53">
            <v>189</v>
          </cell>
          <cell r="F53">
            <v>2140</v>
          </cell>
          <cell r="G53">
            <v>3191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4"/>
  <sheetViews>
    <sheetView tabSelected="1" topLeftCell="AF1" workbookViewId="0">
      <selection activeCell="D14" sqref="D14:F14"/>
    </sheetView>
  </sheetViews>
  <sheetFormatPr defaultRowHeight="15" x14ac:dyDescent="0.25"/>
  <cols>
    <col min="1" max="1" width="12.5703125" style="9" customWidth="1"/>
    <col min="2" max="2" width="14.5703125" style="9" customWidth="1"/>
    <col min="3" max="3" width="17.28515625" style="3" customWidth="1"/>
    <col min="4" max="4" width="13.85546875" style="3" customWidth="1"/>
    <col min="5" max="5" width="15" style="3" customWidth="1"/>
    <col min="6" max="6" width="14.28515625" style="3" customWidth="1"/>
    <col min="7" max="7" width="13.5703125" style="3" customWidth="1"/>
    <col min="8" max="8" width="14.7109375" style="3" customWidth="1"/>
    <col min="9" max="9" width="18.140625" style="3" customWidth="1"/>
    <col min="10" max="10" width="14.85546875" style="3" customWidth="1"/>
    <col min="11" max="12" width="17.140625" style="3" customWidth="1"/>
    <col min="13" max="13" width="14" style="3" customWidth="1"/>
    <col min="14" max="14" width="14.5703125" style="3" customWidth="1"/>
    <col min="15" max="15" width="16" style="3" customWidth="1"/>
    <col min="16" max="16" width="17.7109375" style="3" customWidth="1"/>
    <col min="17" max="17" width="17" style="3" customWidth="1"/>
    <col min="18" max="20" width="14" style="3" customWidth="1"/>
    <col min="21" max="21" width="14.28515625" style="3" customWidth="1"/>
    <col min="22" max="22" width="14" style="3" customWidth="1"/>
    <col min="23" max="23" width="13.85546875" style="3" customWidth="1"/>
    <col min="24" max="24" width="14.28515625" style="3" customWidth="1"/>
    <col min="25" max="25" width="14" style="3" customWidth="1"/>
    <col min="26" max="26" width="13.42578125" style="3" customWidth="1"/>
    <col min="27" max="27" width="12.7109375" style="3" customWidth="1"/>
    <col min="28" max="29" width="14.42578125" style="3" customWidth="1"/>
    <col min="30" max="30" width="13.140625" style="3" customWidth="1"/>
    <col min="31" max="31" width="14.28515625" style="3" customWidth="1"/>
    <col min="32" max="33" width="14.42578125" style="3" customWidth="1"/>
    <col min="34" max="36" width="14.28515625" style="3" customWidth="1"/>
    <col min="37" max="37" width="12" style="3" customWidth="1"/>
    <col min="38" max="38" width="13.28515625" customWidth="1"/>
    <col min="39" max="39" width="12.5703125" customWidth="1"/>
    <col min="40" max="40" width="73.140625" customWidth="1"/>
    <col min="41" max="41" width="45.140625" hidden="1" customWidth="1"/>
    <col min="42" max="42" width="9.140625" hidden="1" customWidth="1"/>
    <col min="43" max="59" width="7.5703125" hidden="1" customWidth="1"/>
  </cols>
  <sheetData>
    <row r="1" spans="1:59" ht="2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59" ht="18.75" x14ac:dyDescent="0.3">
      <c r="A2" s="4"/>
      <c r="B2" s="4"/>
      <c r="C2" s="5"/>
      <c r="D2" s="6" t="s">
        <v>1</v>
      </c>
      <c r="E2" s="6"/>
      <c r="F2" s="7">
        <f>IF('[1]Титульный лист'!H11&lt;&gt;"",'[1]Титульный лист'!H11,"")</f>
        <v>44924</v>
      </c>
      <c r="G2" s="7"/>
      <c r="H2" s="8"/>
      <c r="I2" s="8"/>
      <c r="J2" s="8"/>
      <c r="K2" s="8"/>
      <c r="L2" s="8"/>
    </row>
    <row r="4" spans="1:59" ht="18.75" x14ac:dyDescent="0.25">
      <c r="F4" s="10" t="s">
        <v>2</v>
      </c>
      <c r="G4" s="10"/>
      <c r="H4" s="10"/>
      <c r="I4" s="10"/>
      <c r="J4" s="10"/>
      <c r="K4" s="10"/>
      <c r="L4" s="10"/>
      <c r="M4" s="10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59" ht="16.5" x14ac:dyDescent="0.25">
      <c r="F5" s="12" t="s">
        <v>3</v>
      </c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59" ht="15.75" thickBot="1" x14ac:dyDescent="0.3"/>
    <row r="7" spans="1:59" ht="19.5" thickBot="1" x14ac:dyDescent="0.3">
      <c r="A7" s="14" t="s">
        <v>4</v>
      </c>
      <c r="B7" s="15"/>
      <c r="C7" s="15"/>
      <c r="D7" s="15"/>
      <c r="E7" s="15"/>
      <c r="F7" s="16"/>
      <c r="G7" s="17" t="s">
        <v>5</v>
      </c>
      <c r="H7" s="18"/>
      <c r="I7" s="18"/>
      <c r="J7" s="18"/>
      <c r="K7" s="18"/>
      <c r="L7" s="18"/>
      <c r="M7" s="18"/>
      <c r="N7" s="18"/>
      <c r="O7" s="18"/>
      <c r="P7" s="18"/>
      <c r="Q7" s="19"/>
      <c r="R7" s="17" t="s">
        <v>6</v>
      </c>
      <c r="S7" s="20"/>
      <c r="T7" s="20"/>
      <c r="U7" s="20"/>
      <c r="V7" s="21"/>
      <c r="W7" s="22" t="s">
        <v>7</v>
      </c>
      <c r="X7" s="23"/>
      <c r="Y7" s="23"/>
      <c r="Z7" s="23"/>
      <c r="AA7" s="24"/>
      <c r="AB7" s="25" t="s">
        <v>8</v>
      </c>
      <c r="AC7" s="25" t="s">
        <v>9</v>
      </c>
      <c r="AD7" s="26" t="s">
        <v>10</v>
      </c>
      <c r="AE7" s="27"/>
      <c r="AF7" s="28" t="s">
        <v>11</v>
      </c>
      <c r="AG7" s="29"/>
      <c r="AH7" s="29"/>
      <c r="AI7" s="29"/>
      <c r="AJ7" s="29"/>
      <c r="AK7" s="29"/>
      <c r="AL7" s="29"/>
      <c r="AM7" s="30"/>
      <c r="AN7" s="31" t="s">
        <v>12</v>
      </c>
    </row>
    <row r="8" spans="1:59" ht="19.5" thickBot="1" x14ac:dyDescent="0.3">
      <c r="A8" s="32" t="s">
        <v>13</v>
      </c>
      <c r="B8" s="33" t="s">
        <v>14</v>
      </c>
      <c r="C8" s="34" t="s">
        <v>15</v>
      </c>
      <c r="D8" s="33" t="s">
        <v>16</v>
      </c>
      <c r="E8" s="32" t="s">
        <v>17</v>
      </c>
      <c r="F8" s="32" t="s">
        <v>18</v>
      </c>
      <c r="G8" s="35" t="s">
        <v>19</v>
      </c>
      <c r="H8" s="33" t="s">
        <v>20</v>
      </c>
      <c r="I8" s="36" t="s">
        <v>21</v>
      </c>
      <c r="J8" s="33" t="s">
        <v>22</v>
      </c>
      <c r="K8" s="37" t="s">
        <v>23</v>
      </c>
      <c r="L8" s="38" t="s">
        <v>24</v>
      </c>
      <c r="M8" s="35" t="s">
        <v>17</v>
      </c>
      <c r="N8" s="35" t="s">
        <v>18</v>
      </c>
      <c r="O8" s="39" t="s">
        <v>25</v>
      </c>
      <c r="P8" s="40"/>
      <c r="Q8" s="41"/>
      <c r="R8" s="35" t="s">
        <v>26</v>
      </c>
      <c r="S8" s="35" t="s">
        <v>27</v>
      </c>
      <c r="T8" s="35" t="s">
        <v>28</v>
      </c>
      <c r="U8" s="39" t="s">
        <v>29</v>
      </c>
      <c r="V8" s="41"/>
      <c r="W8" s="42" t="s">
        <v>26</v>
      </c>
      <c r="X8" s="42" t="s">
        <v>27</v>
      </c>
      <c r="Y8" s="42" t="s">
        <v>28</v>
      </c>
      <c r="Z8" s="43" t="s">
        <v>30</v>
      </c>
      <c r="AA8" s="44"/>
      <c r="AB8" s="45"/>
      <c r="AC8" s="45"/>
      <c r="AD8" s="46" t="s">
        <v>19</v>
      </c>
      <c r="AE8" s="47" t="s">
        <v>31</v>
      </c>
      <c r="AF8" s="46" t="s">
        <v>19</v>
      </c>
      <c r="AG8" s="48" t="s">
        <v>32</v>
      </c>
      <c r="AH8" s="47" t="s">
        <v>33</v>
      </c>
      <c r="AI8" s="49" t="s">
        <v>34</v>
      </c>
      <c r="AJ8" s="49"/>
      <c r="AK8" s="50"/>
      <c r="AL8" s="50"/>
      <c r="AM8" s="51"/>
      <c r="AN8" s="52"/>
    </row>
    <row r="9" spans="1:59" ht="150.75" thickBot="1" x14ac:dyDescent="0.3">
      <c r="A9" s="53"/>
      <c r="B9" s="54"/>
      <c r="C9" s="55"/>
      <c r="D9" s="54"/>
      <c r="E9" s="53"/>
      <c r="F9" s="53"/>
      <c r="G9" s="56"/>
      <c r="H9" s="54"/>
      <c r="I9" s="57"/>
      <c r="J9" s="54"/>
      <c r="K9" s="58"/>
      <c r="L9" s="59"/>
      <c r="M9" s="56"/>
      <c r="N9" s="56"/>
      <c r="O9" s="60" t="s">
        <v>35</v>
      </c>
      <c r="P9" s="60" t="s">
        <v>36</v>
      </c>
      <c r="Q9" s="61" t="s">
        <v>37</v>
      </c>
      <c r="R9" s="56"/>
      <c r="S9" s="56"/>
      <c r="T9" s="56"/>
      <c r="U9" s="62" t="s">
        <v>38</v>
      </c>
      <c r="V9" s="62" t="s">
        <v>39</v>
      </c>
      <c r="W9" s="63"/>
      <c r="X9" s="63"/>
      <c r="Y9" s="63"/>
      <c r="Z9" s="64" t="s">
        <v>38</v>
      </c>
      <c r="AA9" s="64" t="s">
        <v>39</v>
      </c>
      <c r="AB9" s="65"/>
      <c r="AC9" s="65"/>
      <c r="AD9" s="66"/>
      <c r="AE9" s="67"/>
      <c r="AF9" s="66"/>
      <c r="AG9" s="68"/>
      <c r="AH9" s="67"/>
      <c r="AI9" s="69" t="s">
        <v>26</v>
      </c>
      <c r="AJ9" s="69" t="s">
        <v>27</v>
      </c>
      <c r="AK9" s="70" t="s">
        <v>28</v>
      </c>
      <c r="AL9" s="70" t="s">
        <v>40</v>
      </c>
      <c r="AM9" s="70" t="s">
        <v>41</v>
      </c>
      <c r="AN9" s="52"/>
      <c r="AQ9" s="69" t="s">
        <v>26</v>
      </c>
      <c r="AR9" s="69" t="s">
        <v>27</v>
      </c>
      <c r="AS9" s="71" t="s">
        <v>28</v>
      </c>
      <c r="AT9" s="70" t="s">
        <v>40</v>
      </c>
      <c r="AU9" s="70" t="s">
        <v>41</v>
      </c>
      <c r="AW9" s="69" t="s">
        <v>26</v>
      </c>
      <c r="AX9" s="69" t="s">
        <v>27</v>
      </c>
      <c r="AY9" s="71" t="s">
        <v>28</v>
      </c>
      <c r="AZ9" s="70" t="s">
        <v>40</v>
      </c>
      <c r="BA9" s="70" t="s">
        <v>41</v>
      </c>
      <c r="BC9" s="69" t="s">
        <v>26</v>
      </c>
      <c r="BD9" s="69" t="s">
        <v>27</v>
      </c>
      <c r="BE9" s="71" t="s">
        <v>28</v>
      </c>
      <c r="BF9" s="70" t="s">
        <v>40</v>
      </c>
      <c r="BG9" s="70" t="s">
        <v>41</v>
      </c>
    </row>
    <row r="10" spans="1:59" s="79" customFormat="1" ht="15.75" thickBot="1" x14ac:dyDescent="0.3">
      <c r="A10" s="72">
        <v>1</v>
      </c>
      <c r="B10" s="73" t="s">
        <v>42</v>
      </c>
      <c r="C10" s="72">
        <v>2</v>
      </c>
      <c r="D10" s="73" t="s">
        <v>43</v>
      </c>
      <c r="E10" s="72">
        <v>3</v>
      </c>
      <c r="F10" s="72">
        <v>4</v>
      </c>
      <c r="G10" s="74">
        <v>5</v>
      </c>
      <c r="H10" s="73" t="s">
        <v>44</v>
      </c>
      <c r="I10" s="74">
        <v>6</v>
      </c>
      <c r="J10" s="73" t="s">
        <v>45</v>
      </c>
      <c r="K10" s="73" t="s">
        <v>46</v>
      </c>
      <c r="L10" s="73" t="s">
        <v>47</v>
      </c>
      <c r="M10" s="75" t="s">
        <v>48</v>
      </c>
      <c r="N10" s="75" t="s">
        <v>49</v>
      </c>
      <c r="O10" s="76">
        <v>9</v>
      </c>
      <c r="P10" s="73" t="s">
        <v>50</v>
      </c>
      <c r="Q10" s="73" t="s">
        <v>51</v>
      </c>
      <c r="R10" s="76">
        <v>12</v>
      </c>
      <c r="S10" s="73" t="s">
        <v>52</v>
      </c>
      <c r="T10" s="73" t="s">
        <v>53</v>
      </c>
      <c r="U10" s="73" t="s">
        <v>54</v>
      </c>
      <c r="V10" s="73" t="s">
        <v>55</v>
      </c>
      <c r="W10" s="73" t="s">
        <v>56</v>
      </c>
      <c r="X10" s="76">
        <v>16</v>
      </c>
      <c r="Y10" s="76">
        <v>17</v>
      </c>
      <c r="Z10" s="73" t="s">
        <v>57</v>
      </c>
      <c r="AA10" s="73" t="s">
        <v>58</v>
      </c>
      <c r="AB10" s="73" t="s">
        <v>59</v>
      </c>
      <c r="AC10" s="73" t="s">
        <v>60</v>
      </c>
      <c r="AD10" s="73" t="s">
        <v>61</v>
      </c>
      <c r="AE10" s="73" t="s">
        <v>62</v>
      </c>
      <c r="AF10" s="73">
        <v>20</v>
      </c>
      <c r="AG10" s="73" t="s">
        <v>63</v>
      </c>
      <c r="AH10" s="73" t="s">
        <v>64</v>
      </c>
      <c r="AI10" s="73">
        <v>21</v>
      </c>
      <c r="AJ10" s="73">
        <v>22</v>
      </c>
      <c r="AK10" s="73" t="s">
        <v>65</v>
      </c>
      <c r="AL10" s="73" t="s">
        <v>66</v>
      </c>
      <c r="AM10" s="77" t="s">
        <v>67</v>
      </c>
      <c r="AN10" s="78"/>
      <c r="AQ10" s="79" t="s">
        <v>68</v>
      </c>
      <c r="AW10" s="79" t="s">
        <v>69</v>
      </c>
      <c r="BC10" s="79" t="s">
        <v>70</v>
      </c>
    </row>
    <row r="11" spans="1:59" s="91" customFormat="1" ht="19.5" thickBot="1" x14ac:dyDescent="0.35">
      <c r="A11" s="80">
        <f>IF($F$4&lt;&gt;"",VLOOKUP($F$4,'[1]Проверочный лист'!$B$2:$G$53,2,FALSE),"")</f>
        <v>3648</v>
      </c>
      <c r="B11" s="81">
        <v>3648</v>
      </c>
      <c r="C11" s="80">
        <f>IF($F$4&lt;&gt;"",VLOOKUP($F$4,'[1]Проверочный лист'!$B$2:$G$53,3,FALSE),"")</f>
        <v>1862</v>
      </c>
      <c r="D11" s="82">
        <v>1862</v>
      </c>
      <c r="E11" s="80">
        <f>IF($F$4&lt;&gt;"",VLOOKUP($F$4,'[1]Проверочный лист'!$B$2:$G$53,4,FALSE),"")</f>
        <v>95</v>
      </c>
      <c r="F11" s="80">
        <f>IF($F$4&lt;&gt;"",VLOOKUP($F$4,'[1]Проверочный лист'!$B$2:$G$53,5,FALSE),"")</f>
        <v>1095</v>
      </c>
      <c r="G11" s="83">
        <f>R11+S11+T11</f>
        <v>3634</v>
      </c>
      <c r="H11" s="84">
        <v>3634</v>
      </c>
      <c r="I11" s="83">
        <f>W11+X11+Y11</f>
        <v>1862</v>
      </c>
      <c r="J11" s="82">
        <v>1862</v>
      </c>
      <c r="K11" s="82">
        <v>718</v>
      </c>
      <c r="L11" s="82">
        <v>170</v>
      </c>
      <c r="M11" s="85">
        <v>95</v>
      </c>
      <c r="N11" s="85">
        <v>1095</v>
      </c>
      <c r="O11" s="82">
        <v>3</v>
      </c>
      <c r="P11" s="82">
        <v>30</v>
      </c>
      <c r="Q11" s="82">
        <v>174</v>
      </c>
      <c r="R11" s="85">
        <v>656</v>
      </c>
      <c r="S11" s="85">
        <v>479</v>
      </c>
      <c r="T11" s="83">
        <f>U11+V11</f>
        <v>2499</v>
      </c>
      <c r="U11" s="82">
        <v>2455</v>
      </c>
      <c r="V11" s="82">
        <v>44</v>
      </c>
      <c r="W11" s="85">
        <v>74</v>
      </c>
      <c r="X11" s="85">
        <v>81</v>
      </c>
      <c r="Y11" s="86">
        <f>Z11+AA11</f>
        <v>1707</v>
      </c>
      <c r="Z11" s="82">
        <v>1690</v>
      </c>
      <c r="AA11" s="82">
        <v>17</v>
      </c>
      <c r="AB11" s="82">
        <v>590</v>
      </c>
      <c r="AC11" s="82">
        <v>586</v>
      </c>
      <c r="AD11" s="80">
        <f>IF($F$4&lt;&gt;"",VLOOKUP($F$4,'[1]Проверочный лист'!$B$2:$G$53,6,FALSE),"")</f>
        <v>1266</v>
      </c>
      <c r="AE11" s="82">
        <v>1266</v>
      </c>
      <c r="AF11" s="87">
        <f>AI11+AJ11+AK11</f>
        <v>1155</v>
      </c>
      <c r="AG11" s="82">
        <v>156</v>
      </c>
      <c r="AH11" s="82">
        <v>1155</v>
      </c>
      <c r="AI11" s="82">
        <v>257</v>
      </c>
      <c r="AJ11" s="82">
        <v>205</v>
      </c>
      <c r="AK11" s="87">
        <f>AL11+AM11</f>
        <v>693</v>
      </c>
      <c r="AL11" s="82">
        <v>685</v>
      </c>
      <c r="AM11" s="88">
        <v>8</v>
      </c>
      <c r="AN11" s="89" t="s">
        <v>71</v>
      </c>
      <c r="AO11" s="90" t="s">
        <v>72</v>
      </c>
      <c r="AQ11" s="91">
        <f>R11+AI11</f>
        <v>913</v>
      </c>
      <c r="AR11" s="91">
        <f>S11+AJ11</f>
        <v>684</v>
      </c>
      <c r="AS11" s="91">
        <f>T11+AK11</f>
        <v>3192</v>
      </c>
      <c r="AT11" s="91">
        <f>U11+AL11</f>
        <v>3140</v>
      </c>
      <c r="AU11" s="91">
        <f>V11+AM11</f>
        <v>52</v>
      </c>
      <c r="AW11" s="91">
        <f t="shared" ref="AW11:BA12" si="0">AQ11-BC11</f>
        <v>839</v>
      </c>
      <c r="AX11" s="91">
        <f t="shared" si="0"/>
        <v>603</v>
      </c>
      <c r="AY11" s="91">
        <f t="shared" si="0"/>
        <v>1485</v>
      </c>
      <c r="AZ11" s="91">
        <f t="shared" si="0"/>
        <v>1450</v>
      </c>
      <c r="BA11" s="91">
        <f t="shared" si="0"/>
        <v>35</v>
      </c>
      <c r="BC11" s="91">
        <f>W11</f>
        <v>74</v>
      </c>
      <c r="BD11" s="91">
        <f>X11</f>
        <v>81</v>
      </c>
      <c r="BE11" s="91">
        <f>Y11</f>
        <v>1707</v>
      </c>
      <c r="BF11" s="91">
        <f>Z11</f>
        <v>1690</v>
      </c>
      <c r="BG11" s="91">
        <f>AA11</f>
        <v>17</v>
      </c>
    </row>
    <row r="12" spans="1:59" ht="18.75" x14ac:dyDescent="0.3">
      <c r="A12" s="92"/>
      <c r="B12" s="92"/>
      <c r="C12" s="92"/>
      <c r="D12" s="92"/>
      <c r="E12" s="92"/>
      <c r="F12" s="92"/>
      <c r="G12" s="92"/>
      <c r="H12" s="93"/>
      <c r="I12" s="93"/>
      <c r="J12" s="93"/>
      <c r="K12" s="93"/>
      <c r="L12" s="93"/>
      <c r="M12" s="93"/>
      <c r="N12" s="93"/>
      <c r="AA12" s="94"/>
      <c r="AB12" s="94"/>
      <c r="AC12" s="94"/>
      <c r="AF12" s="95"/>
      <c r="AG12" s="95"/>
      <c r="AN12" s="89" t="s">
        <v>71</v>
      </c>
      <c r="AO12" s="90" t="s">
        <v>73</v>
      </c>
      <c r="AQ12">
        <f>R11</f>
        <v>656</v>
      </c>
      <c r="AR12">
        <f>S11</f>
        <v>479</v>
      </c>
      <c r="AS12">
        <f>T11</f>
        <v>2499</v>
      </c>
      <c r="AT12">
        <f>U11</f>
        <v>2455</v>
      </c>
      <c r="AU12">
        <f>V11</f>
        <v>44</v>
      </c>
      <c r="AW12" s="91">
        <f t="shared" si="0"/>
        <v>582</v>
      </c>
      <c r="AX12" s="91">
        <f t="shared" si="0"/>
        <v>398</v>
      </c>
      <c r="AY12" s="91">
        <f t="shared" si="0"/>
        <v>792</v>
      </c>
      <c r="AZ12" s="91">
        <f t="shared" si="0"/>
        <v>765</v>
      </c>
      <c r="BA12" s="91">
        <f t="shared" si="0"/>
        <v>27</v>
      </c>
      <c r="BC12">
        <f>W11</f>
        <v>74</v>
      </c>
      <c r="BD12">
        <f>X11</f>
        <v>81</v>
      </c>
      <c r="BE12">
        <f>Y11</f>
        <v>1707</v>
      </c>
      <c r="BF12">
        <f>Z11</f>
        <v>1690</v>
      </c>
      <c r="BG12">
        <f>AA11</f>
        <v>17</v>
      </c>
    </row>
    <row r="13" spans="1:59" ht="18.75" x14ac:dyDescent="0.3">
      <c r="A13" s="96" t="s">
        <v>74</v>
      </c>
      <c r="B13" s="96"/>
      <c r="C13" s="96"/>
      <c r="D13" s="97" t="s">
        <v>75</v>
      </c>
      <c r="E13" s="98"/>
      <c r="F13" s="99"/>
      <c r="G13" s="100"/>
      <c r="H13" s="101"/>
      <c r="I13" s="101"/>
      <c r="J13" s="101"/>
      <c r="K13" s="101"/>
      <c r="L13" s="101"/>
      <c r="M13" s="102"/>
      <c r="N13" s="101"/>
      <c r="O13" s="103"/>
      <c r="P13" s="101"/>
      <c r="AF13" s="95"/>
      <c r="AG13" s="95"/>
      <c r="AN13" s="89" t="s">
        <v>71</v>
      </c>
      <c r="AO13" s="90" t="s">
        <v>76</v>
      </c>
      <c r="AQ13">
        <f>AI11</f>
        <v>257</v>
      </c>
      <c r="AR13">
        <f>AJ11</f>
        <v>205</v>
      </c>
      <c r="AS13">
        <f>AK11</f>
        <v>693</v>
      </c>
      <c r="AT13">
        <f>AL11</f>
        <v>685</v>
      </c>
      <c r="AU13">
        <f>AM11</f>
        <v>8</v>
      </c>
      <c r="AW13" s="91">
        <f t="shared" ref="AW13:BA13" si="1">AI11</f>
        <v>257</v>
      </c>
      <c r="AX13" s="91">
        <f t="shared" si="1"/>
        <v>205</v>
      </c>
      <c r="AY13" s="91">
        <f t="shared" si="1"/>
        <v>693</v>
      </c>
      <c r="AZ13" s="91">
        <f t="shared" si="1"/>
        <v>685</v>
      </c>
      <c r="BA13" s="91">
        <f t="shared" si="1"/>
        <v>8</v>
      </c>
    </row>
    <row r="14" spans="1:59" ht="18.75" x14ac:dyDescent="0.25">
      <c r="A14" s="96" t="s">
        <v>77</v>
      </c>
      <c r="B14" s="96"/>
      <c r="C14" s="96"/>
      <c r="D14" s="97" t="s">
        <v>78</v>
      </c>
      <c r="E14" s="98"/>
      <c r="F14" s="99"/>
      <c r="G14" s="100"/>
      <c r="H14" s="101"/>
      <c r="I14" s="101"/>
      <c r="J14" s="101"/>
      <c r="K14" s="101"/>
      <c r="L14" s="101"/>
      <c r="M14" s="102"/>
      <c r="N14" s="101"/>
      <c r="O14" s="101"/>
      <c r="P14" s="101"/>
      <c r="Q14" s="104"/>
      <c r="R14" s="104"/>
      <c r="S14" s="104"/>
      <c r="T14" s="104"/>
      <c r="U14" s="104"/>
      <c r="V14" s="104"/>
      <c r="AN14" s="89" t="s">
        <v>71</v>
      </c>
      <c r="AO14" s="90" t="s">
        <v>79</v>
      </c>
    </row>
    <row r="15" spans="1:59" ht="18.75" x14ac:dyDescent="0.25">
      <c r="A15" s="96" t="s">
        <v>80</v>
      </c>
      <c r="B15" s="96"/>
      <c r="C15" s="96"/>
      <c r="D15" s="97" t="s">
        <v>81</v>
      </c>
      <c r="E15" s="98"/>
      <c r="F15" s="99"/>
      <c r="G15" s="100"/>
      <c r="H15" s="105"/>
      <c r="I15" s="105"/>
      <c r="J15" s="105"/>
      <c r="K15" s="105"/>
      <c r="L15" s="105"/>
      <c r="M15" s="106"/>
      <c r="N15" s="101"/>
      <c r="AN15" s="89" t="s">
        <v>71</v>
      </c>
      <c r="AO15" s="90" t="s">
        <v>82</v>
      </c>
    </row>
    <row r="16" spans="1:59" ht="18.75" x14ac:dyDescent="0.25">
      <c r="G16" s="105"/>
      <c r="H16" s="105"/>
      <c r="I16" s="105"/>
      <c r="J16" s="105"/>
      <c r="K16" s="105"/>
      <c r="L16" s="105"/>
      <c r="M16" s="105"/>
      <c r="N16" s="101"/>
      <c r="AN16" s="89" t="s">
        <v>71</v>
      </c>
      <c r="AO16" s="90" t="s">
        <v>83</v>
      </c>
    </row>
    <row r="17" spans="1:41" ht="18.75" x14ac:dyDescent="0.25">
      <c r="A17"/>
      <c r="B17"/>
      <c r="C17"/>
      <c r="D17"/>
      <c r="E17"/>
      <c r="F17"/>
      <c r="AN17" s="89" t="s">
        <v>71</v>
      </c>
      <c r="AO17" s="90" t="s">
        <v>84</v>
      </c>
    </row>
    <row r="18" spans="1:41" ht="18.75" x14ac:dyDescent="0.25">
      <c r="A18"/>
      <c r="B18"/>
      <c r="C18"/>
      <c r="D18"/>
      <c r="E18"/>
      <c r="F18"/>
      <c r="AN18" s="89" t="s">
        <v>71</v>
      </c>
      <c r="AO18" s="90" t="s">
        <v>85</v>
      </c>
    </row>
    <row r="19" spans="1:41" ht="18.75" x14ac:dyDescent="0.25">
      <c r="A19"/>
      <c r="B19"/>
      <c r="C19"/>
      <c r="D19"/>
      <c r="E19"/>
      <c r="F19"/>
      <c r="AN19" s="89" t="s">
        <v>71</v>
      </c>
      <c r="AO19" s="90" t="s">
        <v>86</v>
      </c>
    </row>
    <row r="20" spans="1:41" ht="18.75" x14ac:dyDescent="0.25">
      <c r="A20"/>
      <c r="B20"/>
      <c r="C20"/>
      <c r="D20"/>
      <c r="E20"/>
      <c r="F20"/>
      <c r="AN20" s="89" t="s">
        <v>71</v>
      </c>
      <c r="AO20" s="90" t="s">
        <v>87</v>
      </c>
    </row>
    <row r="21" spans="1:41" ht="18.75" x14ac:dyDescent="0.25">
      <c r="A21"/>
      <c r="B21"/>
      <c r="C21"/>
      <c r="D21"/>
      <c r="E21"/>
      <c r="F21"/>
      <c r="AN21" s="89" t="s">
        <v>71</v>
      </c>
      <c r="AO21" s="90" t="s">
        <v>88</v>
      </c>
    </row>
    <row r="22" spans="1:41" ht="18.75" x14ac:dyDescent="0.25">
      <c r="A22"/>
      <c r="B22"/>
      <c r="C22"/>
      <c r="D22"/>
      <c r="E22"/>
      <c r="F22"/>
      <c r="AN22" s="89" t="s">
        <v>71</v>
      </c>
      <c r="AO22" s="90" t="s">
        <v>89</v>
      </c>
    </row>
    <row r="23" spans="1:41" ht="18.75" x14ac:dyDescent="0.25">
      <c r="A23"/>
      <c r="B23"/>
      <c r="C23"/>
      <c r="D23"/>
      <c r="E23"/>
      <c r="F23"/>
      <c r="AN23" s="89" t="s">
        <v>71</v>
      </c>
      <c r="AO23" s="90" t="s">
        <v>90</v>
      </c>
    </row>
    <row r="24" spans="1:41" ht="18.75" x14ac:dyDescent="0.25">
      <c r="A24"/>
      <c r="B24"/>
      <c r="C24"/>
      <c r="D24"/>
      <c r="E24"/>
      <c r="F24"/>
      <c r="AN24" s="89" t="s">
        <v>71</v>
      </c>
      <c r="AO24" s="90" t="s">
        <v>91</v>
      </c>
    </row>
  </sheetData>
  <mergeCells count="49">
    <mergeCell ref="A14:C14"/>
    <mergeCell ref="D14:F14"/>
    <mergeCell ref="A15:C15"/>
    <mergeCell ref="D15:F15"/>
    <mergeCell ref="AF8:AF9"/>
    <mergeCell ref="AG8:AG9"/>
    <mergeCell ref="AH8:AH9"/>
    <mergeCell ref="AI8:AM8"/>
    <mergeCell ref="A12:G12"/>
    <mergeCell ref="A13:C13"/>
    <mergeCell ref="D13:F13"/>
    <mergeCell ref="W8:W9"/>
    <mergeCell ref="X8:X9"/>
    <mergeCell ref="Y8:Y9"/>
    <mergeCell ref="Z8:AA8"/>
    <mergeCell ref="AD8:AD9"/>
    <mergeCell ref="AE8:AE9"/>
    <mergeCell ref="J8:J9"/>
    <mergeCell ref="K8:K9"/>
    <mergeCell ref="L8:L9"/>
    <mergeCell ref="M8:M9"/>
    <mergeCell ref="N8:N9"/>
    <mergeCell ref="O8:Q8"/>
    <mergeCell ref="AN7:AN10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R7:V7"/>
    <mergeCell ref="W7:AA7"/>
    <mergeCell ref="AB7:AB9"/>
    <mergeCell ref="AC7:AC9"/>
    <mergeCell ref="AD7:AE7"/>
    <mergeCell ref="AF7:AM7"/>
    <mergeCell ref="R8:R9"/>
    <mergeCell ref="S8:S9"/>
    <mergeCell ref="T8:T9"/>
    <mergeCell ref="U8:V8"/>
    <mergeCell ref="A1:N1"/>
    <mergeCell ref="F2:G2"/>
    <mergeCell ref="F4:N4"/>
    <mergeCell ref="F5:N5"/>
    <mergeCell ref="A7:F7"/>
    <mergeCell ref="G7:Q7"/>
  </mergeCells>
  <conditionalFormatting sqref="AN11">
    <cfRule type="expression" dxfId="27" priority="14" stopIfTrue="1">
      <formula>AN11&lt;&gt;"ОК"</formula>
    </cfRule>
  </conditionalFormatting>
  <conditionalFormatting sqref="AN12">
    <cfRule type="expression" dxfId="25" priority="13" stopIfTrue="1">
      <formula>AN12&lt;&gt;"ОК"</formula>
    </cfRule>
  </conditionalFormatting>
  <conditionalFormatting sqref="AN13">
    <cfRule type="expression" dxfId="23" priority="12" stopIfTrue="1">
      <formula>AN13&lt;&gt;"ОК"</formula>
    </cfRule>
  </conditionalFormatting>
  <conditionalFormatting sqref="AN14">
    <cfRule type="expression" dxfId="21" priority="11" stopIfTrue="1">
      <formula>AN14&lt;&gt;"ОК"</formula>
    </cfRule>
  </conditionalFormatting>
  <conditionalFormatting sqref="AN15">
    <cfRule type="expression" dxfId="19" priority="10" stopIfTrue="1">
      <formula>AN15&lt;&gt;"ОК"</formula>
    </cfRule>
  </conditionalFormatting>
  <conditionalFormatting sqref="AN16">
    <cfRule type="expression" dxfId="17" priority="9" stopIfTrue="1">
      <formula>AN16&lt;&gt;"ОК"</formula>
    </cfRule>
  </conditionalFormatting>
  <conditionalFormatting sqref="AN17">
    <cfRule type="expression" dxfId="15" priority="8" stopIfTrue="1">
      <formula>AN17&lt;&gt;"ОК"</formula>
    </cfRule>
  </conditionalFormatting>
  <conditionalFormatting sqref="AN18">
    <cfRule type="expression" dxfId="13" priority="7" stopIfTrue="1">
      <formula>AN18&lt;&gt;"ОК"</formula>
    </cfRule>
  </conditionalFormatting>
  <conditionalFormatting sqref="AN19">
    <cfRule type="expression" dxfId="11" priority="6" stopIfTrue="1">
      <formula>AN19&lt;&gt;"ОК"</formula>
    </cfRule>
  </conditionalFormatting>
  <conditionalFormatting sqref="AN20">
    <cfRule type="expression" dxfId="9" priority="5" stopIfTrue="1">
      <formula>AN20&lt;&gt;"ОК"</formula>
    </cfRule>
  </conditionalFormatting>
  <conditionalFormatting sqref="AN21">
    <cfRule type="expression" dxfId="7" priority="4" stopIfTrue="1">
      <formula>AN21&lt;&gt;"ОК"</formula>
    </cfRule>
  </conditionalFormatting>
  <conditionalFormatting sqref="AN23">
    <cfRule type="expression" dxfId="5" priority="2" stopIfTrue="1">
      <formula>AN23&lt;&gt;"ОК"</formula>
    </cfRule>
  </conditionalFormatting>
  <conditionalFormatting sqref="AN22">
    <cfRule type="expression" dxfId="3" priority="3" stopIfTrue="1">
      <formula>AN22&lt;&gt;"ОК"</formula>
    </cfRule>
  </conditionalFormatting>
  <conditionalFormatting sqref="AN24">
    <cfRule type="expression" dxfId="1" priority="1" stopIfTrue="1">
      <formula>AN24&lt;&gt;"ОК"</formula>
    </cfRule>
  </conditionalFormatting>
  <dataValidations count="1">
    <dataValidation type="custom" operator="greaterThanOrEqual" showInputMessage="1" showErrorMessage="1" errorTitle="В Н И М А Н И Е !" error="Перед заполнением таблицы НУЖНО ВНАЧАЛЕ ВВЕСТИ:_x000a_1) дату и название организации;_x000a_2) Ф.И.О. гл.врача, исполнителя и ТЕЛЕФОН ИСПОЛНИТЕЛЯ._x000a__x000a_Значение в этой ячейке должно быть целым положительным числом_x000a_ЛИБО РАВНО НУЛЮ._x000a_" sqref="D11 AE11 B11 I11:X11 Z11:AC11 AG11:AM11">
      <formula1>AND($F$2&lt;&gt;0,$F$4&lt;&gt;0,$D$13&lt;&gt;0,$D$14&lt;&gt;0,$D$15&lt;&gt;0,ISNUMBER(B11),B11&gt;=0,IF(ISERROR(SEARCH(",?",B11)),0,1)=0)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2022-12-27T06:29:56Z</dcterms:modified>
</cp:coreProperties>
</file>